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Audit files\2024 AGAR\"/>
    </mc:Choice>
  </mc:AlternateContent>
  <xr:revisionPtr revIDLastSave="0" documentId="13_ncr:1_{49E9C56B-DBDC-4EF9-8285-8CC0FD873F1A}" xr6:coauthVersionLast="47" xr6:coauthVersionMax="47" xr10:uidLastSave="{00000000-0000-0000-0000-000000000000}"/>
  <bookViews>
    <workbookView xWindow="-120" yWindow="-120" windowWidth="20730" windowHeight="11160" xr2:uid="{C4077C5E-F0BD-4B87-995F-6267DB753F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7" i="1" l="1"/>
  <c r="Q66" i="1"/>
  <c r="Q65" i="1"/>
  <c r="Q64" i="1"/>
  <c r="Q63" i="1"/>
  <c r="Q62" i="1"/>
  <c r="Q61" i="1"/>
  <c r="Q60" i="1"/>
  <c r="Q59" i="1"/>
  <c r="Q58" i="1"/>
  <c r="Q57" i="1"/>
  <c r="Q56" i="1"/>
  <c r="F55" i="1"/>
  <c r="Q55" i="1" s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L5" i="1"/>
  <c r="Q5" i="1" s="1"/>
</calcChain>
</file>

<file path=xl/sharedStrings.xml><?xml version="1.0" encoding="utf-8"?>
<sst xmlns="http://schemas.openxmlformats.org/spreadsheetml/2006/main" count="121" uniqueCount="86">
  <si>
    <t>Date</t>
  </si>
  <si>
    <t>Paid to</t>
  </si>
  <si>
    <t>Description</t>
  </si>
  <si>
    <t xml:space="preserve">Playing Field </t>
  </si>
  <si>
    <t>Staff salary</t>
  </si>
  <si>
    <t>Salary tax</t>
  </si>
  <si>
    <t>Staff expenses</t>
  </si>
  <si>
    <t>Miscellaneous</t>
  </si>
  <si>
    <t xml:space="preserve">Grass Cutting </t>
  </si>
  <si>
    <t>Village Green</t>
  </si>
  <si>
    <t>Donations</t>
  </si>
  <si>
    <t>S 137</t>
  </si>
  <si>
    <t>Neighbourhood</t>
  </si>
  <si>
    <t>Free</t>
  </si>
  <si>
    <t>Petty Cash</t>
  </si>
  <si>
    <t>VAT</t>
  </si>
  <si>
    <t>Gross</t>
  </si>
  <si>
    <t>Tennis Court</t>
  </si>
  <si>
    <t>mileage</t>
  </si>
  <si>
    <t>Admin</t>
  </si>
  <si>
    <t>Spraying</t>
  </si>
  <si>
    <t>Telephone Box</t>
  </si>
  <si>
    <t>Subscriptions</t>
  </si>
  <si>
    <t>Plan</t>
  </si>
  <si>
    <t>Resource</t>
  </si>
  <si>
    <t>Deposits/ Fees</t>
  </si>
  <si>
    <t>Play Equipment</t>
  </si>
  <si>
    <t>Repair &amp; Maint</t>
  </si>
  <si>
    <t>Balance Brought Forward</t>
  </si>
  <si>
    <t>salary February 2024</t>
  </si>
  <si>
    <t>LALC</t>
  </si>
  <si>
    <t>Membership 24.25</t>
  </si>
  <si>
    <t>Training Suscriptions</t>
  </si>
  <si>
    <t>Salary March 2023</t>
  </si>
  <si>
    <t>Dash (UK) Ltd</t>
  </si>
  <si>
    <t>Coronation mugs</t>
  </si>
  <si>
    <t>Green Grass Contracting</t>
  </si>
  <si>
    <t>Playing Field</t>
  </si>
  <si>
    <t>Churchyard</t>
  </si>
  <si>
    <t>Saxon Way</t>
  </si>
  <si>
    <t>Groundwork Uk</t>
  </si>
  <si>
    <t>End of grant refund</t>
  </si>
  <si>
    <t>salary April 23</t>
  </si>
  <si>
    <t>salary May 23</t>
  </si>
  <si>
    <t>BHIB Ltd</t>
  </si>
  <si>
    <t>Insurance premium</t>
  </si>
  <si>
    <t>salary June 23</t>
  </si>
  <si>
    <t>Village Venture</t>
  </si>
  <si>
    <t>Publishing fee</t>
  </si>
  <si>
    <t>Nicholsons</t>
  </si>
  <si>
    <t>Payroll administration 22.23</t>
  </si>
  <si>
    <t>West Lindsey District Council</t>
  </si>
  <si>
    <t>Uncontested election fee</t>
  </si>
  <si>
    <t>HMRC</t>
  </si>
  <si>
    <t>Listers Timber and Building Merchants Ltd</t>
  </si>
  <si>
    <t>Timber</t>
  </si>
  <si>
    <t>salary July 23</t>
  </si>
  <si>
    <t>salary August 23</t>
  </si>
  <si>
    <t>PKF Littlejohn LLP</t>
  </si>
  <si>
    <t>External Audit fee</t>
  </si>
  <si>
    <t>Grass Cut 2922 &amp; 2942</t>
  </si>
  <si>
    <t>Earth Anchors Ltd</t>
  </si>
  <si>
    <t>New seat</t>
  </si>
  <si>
    <t>Wicksted Leisure Limited</t>
  </si>
  <si>
    <t>Plant Area inspection</t>
  </si>
  <si>
    <t>Tree Generation</t>
  </si>
  <si>
    <t>Tree survey</t>
  </si>
  <si>
    <t>salary September 23</t>
  </si>
  <si>
    <t>Grass Cut 2956</t>
  </si>
  <si>
    <t>Openplan Consultants</t>
  </si>
  <si>
    <t>Neighbourhood plan consultancy fees</t>
  </si>
  <si>
    <t>salary October 23</t>
  </si>
  <si>
    <t>Grass Cut 2985</t>
  </si>
  <si>
    <t>salary November 23 and backpay</t>
  </si>
  <si>
    <t>W&amp;AC Rose (Farms) Ltd</t>
  </si>
  <si>
    <t>Christmas Tree</t>
  </si>
  <si>
    <t>Elancity Ltd</t>
  </si>
  <si>
    <t>Speed Indicator device</t>
  </si>
  <si>
    <t xml:space="preserve">salary December 23 </t>
  </si>
  <si>
    <t>PAYE Oct-Dec</t>
  </si>
  <si>
    <t>Defibrillator install (Village Hall)</t>
  </si>
  <si>
    <t>Defibrillator install (Surgery)</t>
  </si>
  <si>
    <t>R.D. Mackinder</t>
  </si>
  <si>
    <t>Tree felling bowling green</t>
  </si>
  <si>
    <t>salary January 2024</t>
  </si>
  <si>
    <t>Internal Audit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</si>
</sst>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£#,##0.0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4" fontId="1" fillId="0" borderId="0" xfId="0" applyNumberFormat="1" applyFont="1"/>
    <xf numFmtId="14" fontId="1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CC02-1352-42FF-B3E4-350ADBB20353}">
  <dimension ref="A2:Q67"/>
  <sheetViews>
    <sheetView tabSelected="1" workbookViewId="0">
      <selection activeCell="B6" sqref="B6:B7"/>
    </sheetView>
  </sheetViews>
  <sheetFormatPr defaultRowHeight="15" x14ac:dyDescent="0.25"/>
  <cols>
    <col min="1" max="1" width="10.7109375" bestFit="1" customWidth="1"/>
    <col min="2" max="4" width="29.85546875" customWidth="1"/>
    <col min="5" max="5" width="11.140625" bestFit="1" customWidth="1"/>
    <col min="17" max="17" width="11.28515625" customWidth="1"/>
  </cols>
  <sheetData>
    <row r="2" spans="1:17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x14ac:dyDescent="0.25">
      <c r="A3" s="1"/>
      <c r="B3" s="1"/>
      <c r="C3" s="1"/>
      <c r="D3" s="1" t="s">
        <v>17</v>
      </c>
      <c r="E3" s="1"/>
      <c r="F3" s="1"/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/>
      <c r="M3" s="1" t="s">
        <v>23</v>
      </c>
      <c r="N3" s="1" t="s">
        <v>24</v>
      </c>
      <c r="O3" s="1" t="s">
        <v>25</v>
      </c>
      <c r="P3" s="1"/>
      <c r="Q3" s="1"/>
    </row>
    <row r="4" spans="1:17" x14ac:dyDescent="0.25">
      <c r="A4" s="2"/>
      <c r="B4" s="1"/>
      <c r="C4" s="1"/>
      <c r="D4" s="1" t="s">
        <v>26</v>
      </c>
      <c r="E4" s="1"/>
      <c r="F4" s="1"/>
      <c r="G4" s="1"/>
      <c r="H4" s="1"/>
      <c r="I4" s="1"/>
      <c r="J4" s="1" t="s">
        <v>27</v>
      </c>
      <c r="K4" s="1"/>
      <c r="L4" s="1"/>
      <c r="M4" s="1"/>
      <c r="N4" s="1"/>
      <c r="O4" s="1"/>
      <c r="P4" s="1"/>
      <c r="Q4" s="1"/>
    </row>
    <row r="5" spans="1:17" x14ac:dyDescent="0.25">
      <c r="A5" s="3"/>
      <c r="B5" s="4"/>
      <c r="C5" s="4" t="s">
        <v>28</v>
      </c>
      <c r="D5" s="5">
        <v>990.4</v>
      </c>
      <c r="E5" s="5">
        <v>11936.8</v>
      </c>
      <c r="F5" s="5">
        <v>225.21</v>
      </c>
      <c r="G5" s="5">
        <v>105.83</v>
      </c>
      <c r="H5" s="5">
        <v>6824.56</v>
      </c>
      <c r="I5" s="5">
        <v>3864</v>
      </c>
      <c r="J5" s="5">
        <v>0</v>
      </c>
      <c r="K5" s="5">
        <v>0</v>
      </c>
      <c r="L5" s="5">
        <f>1562.97+40</f>
        <v>1602.97</v>
      </c>
      <c r="M5" s="5">
        <v>5037.5</v>
      </c>
      <c r="N5" s="5">
        <v>0</v>
      </c>
      <c r="O5" s="5">
        <v>66.2</v>
      </c>
      <c r="P5" s="5">
        <v>2758.58</v>
      </c>
      <c r="Q5" s="5">
        <f>SUM(D5:P5)-F5-F5</f>
        <v>32961.630000000005</v>
      </c>
    </row>
    <row r="6" spans="1:17" x14ac:dyDescent="0.25">
      <c r="A6" s="6">
        <v>45352</v>
      </c>
      <c r="C6" t="s">
        <v>29</v>
      </c>
      <c r="D6" s="7"/>
      <c r="E6" s="7">
        <v>753.48</v>
      </c>
      <c r="F6" s="7">
        <v>11</v>
      </c>
      <c r="G6" s="7"/>
      <c r="I6" s="7"/>
      <c r="J6" s="7"/>
      <c r="K6" s="7"/>
      <c r="L6" s="7"/>
      <c r="M6" s="7"/>
      <c r="N6" s="7"/>
      <c r="O6" s="7"/>
      <c r="P6" s="7"/>
      <c r="Q6" s="7">
        <f>E6-F6</f>
        <v>742.48</v>
      </c>
    </row>
    <row r="7" spans="1:17" x14ac:dyDescent="0.25">
      <c r="A7" s="6">
        <v>45352</v>
      </c>
      <c r="C7" t="s">
        <v>29</v>
      </c>
      <c r="D7" s="7"/>
      <c r="E7" s="7">
        <v>290.5</v>
      </c>
      <c r="F7" s="7"/>
      <c r="G7" s="7"/>
      <c r="I7" s="7"/>
      <c r="J7" s="7"/>
      <c r="K7" s="7"/>
      <c r="L7" s="7"/>
      <c r="M7" s="7"/>
      <c r="N7" s="7"/>
      <c r="O7" s="7"/>
      <c r="P7" s="7"/>
      <c r="Q7" s="7">
        <f>SUM(D7:P7)-F7</f>
        <v>290.5</v>
      </c>
    </row>
    <row r="8" spans="1:17" x14ac:dyDescent="0.25">
      <c r="A8" s="6">
        <v>45363</v>
      </c>
      <c r="B8" t="s">
        <v>30</v>
      </c>
      <c r="C8" t="s">
        <v>31</v>
      </c>
      <c r="D8" s="7"/>
      <c r="E8" s="7"/>
      <c r="F8" s="7"/>
      <c r="G8" s="7"/>
      <c r="I8" s="7"/>
      <c r="J8" s="7"/>
      <c r="K8" s="7">
        <v>283.54000000000002</v>
      </c>
      <c r="L8" s="7"/>
      <c r="M8" s="7"/>
      <c r="N8" s="7"/>
      <c r="O8" s="7"/>
      <c r="P8" s="7"/>
      <c r="Q8" s="7">
        <f>SUM(D8:P8)-F8</f>
        <v>283.54000000000002</v>
      </c>
    </row>
    <row r="9" spans="1:17" x14ac:dyDescent="0.25">
      <c r="A9" s="6">
        <v>45363</v>
      </c>
      <c r="B9" t="s">
        <v>30</v>
      </c>
      <c r="C9" t="s">
        <v>32</v>
      </c>
      <c r="D9" s="7"/>
      <c r="E9" s="7"/>
      <c r="F9" s="7"/>
      <c r="G9" s="7"/>
      <c r="I9" s="7"/>
      <c r="J9" s="7"/>
      <c r="K9" s="7">
        <v>125</v>
      </c>
      <c r="L9" s="7"/>
      <c r="M9" s="7"/>
      <c r="N9" s="7"/>
      <c r="O9" s="7"/>
      <c r="P9" s="7">
        <v>25</v>
      </c>
      <c r="Q9" s="7">
        <f>SUM(D9:P9)-F9</f>
        <v>150</v>
      </c>
    </row>
    <row r="10" spans="1:17" x14ac:dyDescent="0.25">
      <c r="A10" s="6">
        <v>45017</v>
      </c>
      <c r="C10" t="s">
        <v>33</v>
      </c>
      <c r="D10" s="7"/>
      <c r="E10" s="7">
        <v>747.07</v>
      </c>
      <c r="F10" s="8"/>
      <c r="H10" s="7"/>
      <c r="I10" s="7"/>
      <c r="J10" s="7"/>
      <c r="K10" s="7"/>
      <c r="L10" s="7"/>
      <c r="M10" s="7"/>
      <c r="N10" s="7"/>
      <c r="P10" s="7"/>
      <c r="Q10" s="7">
        <f>SUM(D10:P10)</f>
        <v>747.07</v>
      </c>
    </row>
    <row r="11" spans="1:17" x14ac:dyDescent="0.25">
      <c r="A11" s="6">
        <v>45017</v>
      </c>
      <c r="C11" t="s">
        <v>33</v>
      </c>
      <c r="D11" s="7"/>
      <c r="E11" s="7">
        <v>263.25</v>
      </c>
      <c r="F11" s="7"/>
      <c r="G11" s="7"/>
      <c r="H11" s="7"/>
      <c r="I11" s="7"/>
      <c r="J11" s="7"/>
      <c r="K11" s="7"/>
      <c r="L11" s="7"/>
      <c r="M11" s="7"/>
      <c r="N11" s="7"/>
      <c r="P11" s="7"/>
      <c r="Q11" s="7">
        <f>SUM(D11:P11)</f>
        <v>263.25</v>
      </c>
    </row>
    <row r="12" spans="1:17" x14ac:dyDescent="0.25">
      <c r="A12" s="6">
        <v>45018</v>
      </c>
      <c r="B12" t="s">
        <v>34</v>
      </c>
      <c r="C12" t="s">
        <v>35</v>
      </c>
      <c r="D12" s="7"/>
      <c r="E12" s="7"/>
      <c r="F12" s="7"/>
      <c r="G12" s="7"/>
      <c r="H12" s="7"/>
      <c r="I12" s="7"/>
      <c r="J12" s="7"/>
      <c r="K12" s="7">
        <v>1500</v>
      </c>
      <c r="L12" s="7"/>
      <c r="M12" s="7"/>
      <c r="N12" s="7"/>
      <c r="P12" s="7">
        <v>300</v>
      </c>
      <c r="Q12" s="7">
        <f>SUM(D12:P12)</f>
        <v>1800</v>
      </c>
    </row>
    <row r="13" spans="1:17" x14ac:dyDescent="0.25">
      <c r="A13" s="6">
        <v>45040</v>
      </c>
      <c r="B13" t="s">
        <v>36</v>
      </c>
      <c r="C13" t="s">
        <v>37</v>
      </c>
      <c r="D13" s="7"/>
      <c r="E13" s="7"/>
      <c r="F13" s="7"/>
      <c r="G13" s="7"/>
      <c r="H13" s="7">
        <v>267.60000000000002</v>
      </c>
      <c r="I13" s="7"/>
      <c r="J13" s="7"/>
      <c r="K13" s="7"/>
      <c r="L13" s="7"/>
      <c r="M13" s="7"/>
      <c r="N13" s="7"/>
      <c r="P13" s="7">
        <v>53.52</v>
      </c>
      <c r="Q13" s="7">
        <f>SUM(D13:P13)</f>
        <v>321.12</v>
      </c>
    </row>
    <row r="14" spans="1:17" x14ac:dyDescent="0.25">
      <c r="C14" t="s">
        <v>38</v>
      </c>
      <c r="D14" s="7"/>
      <c r="E14" s="7"/>
      <c r="F14" s="7"/>
      <c r="G14" s="7"/>
      <c r="H14" s="7">
        <v>93.6</v>
      </c>
      <c r="I14" s="7"/>
      <c r="J14" s="7"/>
      <c r="K14" s="7"/>
      <c r="L14" s="7"/>
      <c r="M14" s="7"/>
      <c r="N14" s="7"/>
      <c r="P14" s="7">
        <v>18.72</v>
      </c>
      <c r="Q14" s="7">
        <f>SUM(D14:P14)</f>
        <v>112.32</v>
      </c>
    </row>
    <row r="15" spans="1:17" x14ac:dyDescent="0.25">
      <c r="A15" s="6">
        <v>45040</v>
      </c>
      <c r="B15" t="s">
        <v>40</v>
      </c>
      <c r="C15" t="s">
        <v>41</v>
      </c>
      <c r="D15" s="7"/>
      <c r="E15" s="7"/>
      <c r="F15" s="7"/>
      <c r="G15" s="7"/>
      <c r="H15" s="7"/>
      <c r="I15" s="7"/>
      <c r="J15" s="7"/>
      <c r="K15" s="7"/>
      <c r="L15" s="7">
        <v>2000</v>
      </c>
      <c r="M15" s="7"/>
      <c r="N15" s="7"/>
      <c r="P15" s="7"/>
      <c r="Q15" s="7">
        <f>SUM(D15:P15)</f>
        <v>2000</v>
      </c>
    </row>
    <row r="16" spans="1:17" x14ac:dyDescent="0.25">
      <c r="A16" s="6">
        <v>45044</v>
      </c>
      <c r="C16" t="s">
        <v>42</v>
      </c>
      <c r="D16" s="7"/>
      <c r="E16" s="7">
        <v>747.07</v>
      </c>
      <c r="F16" s="7"/>
      <c r="G16" s="7"/>
      <c r="H16" s="7"/>
      <c r="I16" s="7"/>
      <c r="J16" s="7"/>
      <c r="K16" s="7"/>
      <c r="L16" s="7"/>
      <c r="M16" s="7"/>
      <c r="N16" s="7"/>
      <c r="P16" s="7"/>
      <c r="Q16" s="7">
        <f>SUM(D16:P16)</f>
        <v>747.07</v>
      </c>
    </row>
    <row r="17" spans="1:17" x14ac:dyDescent="0.25">
      <c r="A17" s="6">
        <v>45044</v>
      </c>
      <c r="C17" t="s">
        <v>42</v>
      </c>
      <c r="D17" s="7"/>
      <c r="E17" s="7">
        <v>263.25</v>
      </c>
      <c r="F17" s="7"/>
      <c r="G17" s="7"/>
      <c r="H17" s="7"/>
      <c r="I17" s="7"/>
      <c r="J17" s="7"/>
      <c r="K17" s="7"/>
      <c r="L17" s="7"/>
      <c r="M17" s="7"/>
      <c r="N17" s="7"/>
      <c r="P17" s="7"/>
      <c r="Q17" s="7">
        <f>SUM(D17:P17)</f>
        <v>263.25</v>
      </c>
    </row>
    <row r="18" spans="1:17" x14ac:dyDescent="0.25">
      <c r="A18" s="6">
        <v>45076</v>
      </c>
      <c r="C18" t="s">
        <v>43</v>
      </c>
      <c r="D18" s="7"/>
      <c r="E18" s="7">
        <v>747.07</v>
      </c>
      <c r="F18" s="7">
        <v>19</v>
      </c>
      <c r="G18" s="7"/>
      <c r="I18" s="7"/>
      <c r="J18" s="7"/>
      <c r="K18" s="7"/>
      <c r="L18" s="7"/>
      <c r="M18" s="7"/>
      <c r="N18" s="7"/>
      <c r="O18" s="7"/>
      <c r="P18" s="7"/>
      <c r="Q18" s="7">
        <f>E18-F18</f>
        <v>728.07</v>
      </c>
    </row>
    <row r="19" spans="1:17" x14ac:dyDescent="0.25">
      <c r="A19" s="6">
        <v>45076</v>
      </c>
      <c r="C19" s="1" t="s">
        <v>43</v>
      </c>
      <c r="D19" s="7"/>
      <c r="E19" s="7">
        <v>263.25</v>
      </c>
      <c r="F19" s="7"/>
      <c r="G19" s="7"/>
      <c r="I19" s="7"/>
      <c r="J19" s="7"/>
      <c r="K19" s="7"/>
      <c r="L19" s="7"/>
      <c r="M19" s="7"/>
      <c r="N19" s="7"/>
      <c r="O19" s="7"/>
      <c r="P19" s="7"/>
      <c r="Q19" s="7">
        <f>SUM(D19:P19)-F19</f>
        <v>263.25</v>
      </c>
    </row>
    <row r="20" spans="1:17" x14ac:dyDescent="0.25">
      <c r="A20" s="6">
        <v>45089</v>
      </c>
      <c r="B20" t="s">
        <v>36</v>
      </c>
      <c r="C20" t="s">
        <v>37</v>
      </c>
      <c r="D20" s="7"/>
      <c r="E20" s="7"/>
      <c r="F20" s="7"/>
      <c r="G20" s="7"/>
      <c r="H20" s="7"/>
      <c r="I20" s="7">
        <v>535.20000000000005</v>
      </c>
      <c r="J20" s="7"/>
      <c r="K20" s="7"/>
      <c r="L20" s="7"/>
      <c r="M20" s="7"/>
      <c r="N20" s="7"/>
      <c r="O20" s="7"/>
      <c r="P20" s="7">
        <v>107.04</v>
      </c>
      <c r="Q20" s="7">
        <f t="shared" ref="Q20:Q23" si="0">SUM(D20:P20)-F20</f>
        <v>642.24</v>
      </c>
    </row>
    <row r="21" spans="1:17" x14ac:dyDescent="0.25">
      <c r="C21" t="s">
        <v>38</v>
      </c>
      <c r="D21" s="7"/>
      <c r="E21" s="7"/>
      <c r="F21" s="7"/>
      <c r="G21" s="7"/>
      <c r="H21" s="7"/>
      <c r="I21" s="7">
        <v>187.2</v>
      </c>
      <c r="J21" s="7"/>
      <c r="K21" s="7"/>
      <c r="L21" s="7"/>
      <c r="M21" s="7"/>
      <c r="N21" s="7"/>
      <c r="O21" s="7"/>
      <c r="P21" s="7">
        <v>37.44</v>
      </c>
      <c r="Q21" s="7">
        <f t="shared" si="0"/>
        <v>224.64</v>
      </c>
    </row>
    <row r="22" spans="1:17" x14ac:dyDescent="0.25">
      <c r="A22" s="6"/>
      <c r="C22" t="s">
        <v>39</v>
      </c>
      <c r="D22" s="7"/>
      <c r="E22" s="7"/>
      <c r="F22" s="7"/>
      <c r="G22" s="7"/>
      <c r="H22" s="7"/>
      <c r="I22" s="7">
        <v>50.4</v>
      </c>
      <c r="J22" s="7"/>
      <c r="K22" s="7"/>
      <c r="L22" s="7"/>
      <c r="M22" s="7"/>
      <c r="N22" s="7"/>
      <c r="O22" s="7"/>
      <c r="P22" s="7">
        <v>10.08</v>
      </c>
      <c r="Q22" s="7">
        <f t="shared" si="0"/>
        <v>60.48</v>
      </c>
    </row>
    <row r="23" spans="1:17" x14ac:dyDescent="0.25">
      <c r="A23" s="6">
        <v>45089</v>
      </c>
      <c r="B23" t="s">
        <v>44</v>
      </c>
      <c r="C23" t="s">
        <v>45</v>
      </c>
      <c r="D23" s="7"/>
      <c r="E23" s="7"/>
      <c r="F23" s="7"/>
      <c r="G23" s="7"/>
      <c r="H23" s="7">
        <v>698.29</v>
      </c>
      <c r="I23" s="7"/>
      <c r="J23" s="7"/>
      <c r="K23" s="7"/>
      <c r="L23" s="7"/>
      <c r="M23" s="7"/>
      <c r="N23" s="7"/>
      <c r="O23" s="7"/>
      <c r="P23" s="7"/>
      <c r="Q23" s="7">
        <f t="shared" si="0"/>
        <v>698.29</v>
      </c>
    </row>
    <row r="24" spans="1:17" x14ac:dyDescent="0.25">
      <c r="A24" s="6">
        <v>45108</v>
      </c>
      <c r="C24" t="s">
        <v>46</v>
      </c>
      <c r="D24" s="7"/>
      <c r="E24" s="7">
        <v>747.07</v>
      </c>
      <c r="F24" s="7">
        <v>9.6</v>
      </c>
      <c r="G24" s="7"/>
      <c r="I24" s="7"/>
      <c r="J24" s="7"/>
      <c r="K24" s="7"/>
      <c r="L24" s="7"/>
      <c r="M24" s="7"/>
      <c r="N24" s="7"/>
      <c r="O24" s="7"/>
      <c r="P24" s="7"/>
      <c r="Q24" s="7">
        <f>E24-F24</f>
        <v>737.47</v>
      </c>
    </row>
    <row r="25" spans="1:17" x14ac:dyDescent="0.25">
      <c r="A25" s="6">
        <v>45108</v>
      </c>
      <c r="C25" t="s">
        <v>46</v>
      </c>
      <c r="D25" s="7"/>
      <c r="E25" s="7">
        <v>263.25</v>
      </c>
      <c r="F25" s="7"/>
      <c r="G25" s="7"/>
      <c r="I25" s="7"/>
      <c r="J25" s="7"/>
      <c r="K25" s="7"/>
      <c r="L25" s="7"/>
      <c r="M25" s="7"/>
      <c r="N25" s="7"/>
      <c r="O25" s="7"/>
      <c r="P25" s="7"/>
      <c r="Q25" s="7">
        <f>SUM(D25:P25)-F25</f>
        <v>263.25</v>
      </c>
    </row>
    <row r="26" spans="1:17" x14ac:dyDescent="0.25">
      <c r="A26" s="6">
        <v>45119</v>
      </c>
      <c r="B26" t="s">
        <v>36</v>
      </c>
      <c r="C26" t="s">
        <v>37</v>
      </c>
      <c r="D26" s="7"/>
      <c r="E26" s="7"/>
      <c r="F26" s="7"/>
      <c r="G26" s="7"/>
      <c r="H26" s="7"/>
      <c r="I26" s="7">
        <v>535.20000000000005</v>
      </c>
      <c r="J26" s="7"/>
      <c r="K26" s="7"/>
      <c r="L26" s="7"/>
      <c r="M26" s="7"/>
      <c r="N26" s="7"/>
      <c r="O26" s="7"/>
      <c r="P26" s="7">
        <v>107.04</v>
      </c>
      <c r="Q26" s="7">
        <f t="shared" ref="Q26:Q31" si="1">SUM(D26:P26)-F26</f>
        <v>642.24</v>
      </c>
    </row>
    <row r="27" spans="1:17" x14ac:dyDescent="0.25">
      <c r="C27" t="s">
        <v>38</v>
      </c>
      <c r="D27" s="7"/>
      <c r="E27" s="7"/>
      <c r="F27" s="7"/>
      <c r="G27" s="7"/>
      <c r="H27" s="7"/>
      <c r="I27" s="7">
        <v>187.2</v>
      </c>
      <c r="J27" s="7"/>
      <c r="K27" s="7"/>
      <c r="L27" s="7"/>
      <c r="M27" s="7"/>
      <c r="N27" s="7"/>
      <c r="O27" s="7"/>
      <c r="P27" s="7">
        <v>37.44</v>
      </c>
      <c r="Q27" s="7">
        <f t="shared" si="1"/>
        <v>224.64</v>
      </c>
    </row>
    <row r="28" spans="1:17" x14ac:dyDescent="0.25">
      <c r="A28" s="6"/>
      <c r="C28" t="s">
        <v>39</v>
      </c>
      <c r="D28" s="7"/>
      <c r="E28" s="7"/>
      <c r="F28" s="7"/>
      <c r="G28" s="7"/>
      <c r="H28" s="7"/>
      <c r="I28" s="7">
        <v>50.4</v>
      </c>
      <c r="J28" s="7"/>
      <c r="K28" s="7"/>
      <c r="L28" s="7"/>
      <c r="M28" s="7"/>
      <c r="N28" s="7"/>
      <c r="O28" s="7"/>
      <c r="P28" s="7">
        <v>10.08</v>
      </c>
      <c r="Q28" s="7">
        <f t="shared" si="1"/>
        <v>60.48</v>
      </c>
    </row>
    <row r="29" spans="1:17" x14ac:dyDescent="0.25">
      <c r="A29" s="6">
        <v>45119</v>
      </c>
      <c r="B29" t="s">
        <v>47</v>
      </c>
      <c r="C29" t="s">
        <v>48</v>
      </c>
      <c r="D29" s="7"/>
      <c r="E29" s="7"/>
      <c r="F29" s="7"/>
      <c r="G29" s="7"/>
      <c r="H29" s="7">
        <v>220</v>
      </c>
      <c r="I29" s="7"/>
      <c r="J29" s="7"/>
      <c r="K29" s="7"/>
      <c r="L29" s="7"/>
      <c r="M29" s="7"/>
      <c r="N29" s="7"/>
      <c r="O29" s="7"/>
      <c r="P29" s="7"/>
      <c r="Q29" s="7">
        <f t="shared" si="1"/>
        <v>220</v>
      </c>
    </row>
    <row r="30" spans="1:17" x14ac:dyDescent="0.25">
      <c r="A30" s="6">
        <v>45119</v>
      </c>
      <c r="B30" t="s">
        <v>49</v>
      </c>
      <c r="C30" t="s">
        <v>50</v>
      </c>
      <c r="D30" s="7"/>
      <c r="E30" s="7"/>
      <c r="F30" s="7"/>
      <c r="G30" s="7"/>
      <c r="H30" s="7">
        <v>250</v>
      </c>
      <c r="I30" s="7"/>
      <c r="J30" s="7"/>
      <c r="K30" s="7"/>
      <c r="L30" s="7"/>
      <c r="M30" s="7"/>
      <c r="N30" s="7"/>
      <c r="O30" s="7"/>
      <c r="P30" s="7">
        <v>50</v>
      </c>
      <c r="Q30" s="7">
        <f t="shared" si="1"/>
        <v>300</v>
      </c>
    </row>
    <row r="31" spans="1:17" x14ac:dyDescent="0.25">
      <c r="A31" s="6">
        <v>45119</v>
      </c>
      <c r="B31" t="s">
        <v>51</v>
      </c>
      <c r="C31" t="s">
        <v>52</v>
      </c>
      <c r="D31" s="7"/>
      <c r="E31" s="7"/>
      <c r="F31" s="7"/>
      <c r="G31" s="7"/>
      <c r="H31" s="7">
        <v>121.86</v>
      </c>
      <c r="I31" s="7"/>
      <c r="J31" s="7"/>
      <c r="K31" s="7"/>
      <c r="L31" s="7"/>
      <c r="M31" s="7"/>
      <c r="N31" s="7"/>
      <c r="O31" s="7"/>
      <c r="P31" s="7"/>
      <c r="Q31" s="7">
        <f t="shared" si="1"/>
        <v>121.86</v>
      </c>
    </row>
    <row r="32" spans="1:17" x14ac:dyDescent="0.25">
      <c r="A32" s="6">
        <v>45134</v>
      </c>
      <c r="B32" t="s">
        <v>54</v>
      </c>
      <c r="C32" t="s">
        <v>55</v>
      </c>
      <c r="D32" s="7">
        <v>240.4</v>
      </c>
      <c r="E32" s="7"/>
      <c r="F32" s="7"/>
      <c r="G32" s="7"/>
      <c r="I32" s="7"/>
      <c r="J32" s="7"/>
      <c r="K32" s="7"/>
      <c r="L32" s="7"/>
      <c r="M32" s="7"/>
      <c r="N32" s="7"/>
      <c r="O32" s="7"/>
      <c r="P32" s="7">
        <v>48.08</v>
      </c>
      <c r="Q32" s="7">
        <f>SUM(D32:P32)-F32</f>
        <v>288.48</v>
      </c>
    </row>
    <row r="33" spans="1:17" x14ac:dyDescent="0.25">
      <c r="A33" s="6">
        <v>45139</v>
      </c>
      <c r="C33" t="s">
        <v>56</v>
      </c>
      <c r="D33" s="7"/>
      <c r="E33" s="7">
        <v>747.07</v>
      </c>
      <c r="F33" s="7">
        <v>9.6</v>
      </c>
      <c r="G33" s="7"/>
      <c r="I33" s="7"/>
      <c r="J33" s="7"/>
      <c r="K33" s="7"/>
      <c r="L33" s="7"/>
      <c r="M33" s="7"/>
      <c r="N33" s="7"/>
      <c r="O33" s="7"/>
      <c r="P33" s="7"/>
      <c r="Q33" s="7">
        <f>E33-F33</f>
        <v>737.47</v>
      </c>
    </row>
    <row r="34" spans="1:17" x14ac:dyDescent="0.25">
      <c r="A34" s="6">
        <v>45139</v>
      </c>
      <c r="C34" s="1" t="s">
        <v>56</v>
      </c>
      <c r="D34" s="7"/>
      <c r="E34" s="7">
        <v>263.25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>
        <f t="shared" ref="Q34" si="2">SUM(D34:P34)-F34</f>
        <v>263.25</v>
      </c>
    </row>
    <row r="35" spans="1:17" x14ac:dyDescent="0.25">
      <c r="A35" s="6">
        <v>45170</v>
      </c>
      <c r="C35" t="s">
        <v>57</v>
      </c>
      <c r="D35" s="7"/>
      <c r="E35" s="7">
        <v>263.25</v>
      </c>
      <c r="F35" s="7"/>
      <c r="G35" s="7"/>
      <c r="I35" s="7"/>
      <c r="J35" s="7"/>
      <c r="K35" s="7"/>
      <c r="L35" s="7"/>
      <c r="M35" s="7"/>
      <c r="N35" s="7"/>
      <c r="O35" s="7"/>
      <c r="P35" s="7"/>
      <c r="Q35" s="7">
        <f>SUM(D35:P35)-F35</f>
        <v>263.25</v>
      </c>
    </row>
    <row r="36" spans="1:17" x14ac:dyDescent="0.25">
      <c r="A36" s="6">
        <v>45170</v>
      </c>
      <c r="C36" t="s">
        <v>57</v>
      </c>
      <c r="D36" s="7"/>
      <c r="E36" s="7">
        <v>747.07</v>
      </c>
      <c r="F36" s="7">
        <v>9.6</v>
      </c>
      <c r="G36" s="7"/>
      <c r="I36" s="7"/>
      <c r="J36" s="7"/>
      <c r="K36" s="7"/>
      <c r="L36" s="7"/>
      <c r="M36" s="7"/>
      <c r="N36" s="7"/>
      <c r="O36" s="7"/>
      <c r="P36" s="7"/>
      <c r="Q36" s="7">
        <f>E36-F36</f>
        <v>737.47</v>
      </c>
    </row>
    <row r="37" spans="1:17" x14ac:dyDescent="0.25">
      <c r="A37" s="6">
        <v>45182</v>
      </c>
      <c r="B37" t="s">
        <v>58</v>
      </c>
      <c r="C37" t="s">
        <v>59</v>
      </c>
      <c r="D37" s="7"/>
      <c r="E37" s="7"/>
      <c r="F37" s="7"/>
      <c r="G37" s="7"/>
      <c r="H37" s="9">
        <v>315</v>
      </c>
      <c r="I37" s="7"/>
      <c r="J37" s="7"/>
      <c r="K37" s="7"/>
      <c r="L37" s="7"/>
      <c r="M37" s="7"/>
      <c r="N37" s="7"/>
      <c r="O37" s="7"/>
      <c r="P37" s="7">
        <v>63</v>
      </c>
      <c r="Q37" s="7">
        <f t="shared" ref="Q37:Q43" si="3">SUM(D37:P37)-F37</f>
        <v>378</v>
      </c>
    </row>
    <row r="38" spans="1:17" x14ac:dyDescent="0.25">
      <c r="A38" s="6">
        <v>45182</v>
      </c>
      <c r="B38" t="s">
        <v>36</v>
      </c>
      <c r="C38" t="s">
        <v>60</v>
      </c>
      <c r="D38" s="7" t="s">
        <v>3</v>
      </c>
      <c r="E38" s="7"/>
      <c r="F38" s="7"/>
      <c r="G38" s="7"/>
      <c r="I38" s="7">
        <v>535.20000000000005</v>
      </c>
      <c r="J38" s="7"/>
      <c r="K38" s="7"/>
      <c r="L38" s="7"/>
      <c r="M38" s="7"/>
      <c r="N38" s="7"/>
      <c r="O38" s="7"/>
      <c r="P38" s="7">
        <v>107.04</v>
      </c>
      <c r="Q38" s="7">
        <f t="shared" si="3"/>
        <v>642.24</v>
      </c>
    </row>
    <row r="39" spans="1:17" x14ac:dyDescent="0.25">
      <c r="A39" s="6"/>
      <c r="D39" s="7" t="s">
        <v>38</v>
      </c>
      <c r="E39" s="7"/>
      <c r="F39" s="7"/>
      <c r="G39" s="7"/>
      <c r="I39" s="7">
        <v>187.2</v>
      </c>
      <c r="J39" s="7"/>
      <c r="K39" s="7"/>
      <c r="L39" s="7"/>
      <c r="M39" s="7"/>
      <c r="N39" s="7"/>
      <c r="O39" s="7"/>
      <c r="P39" s="7">
        <v>37.44</v>
      </c>
      <c r="Q39" s="7">
        <f t="shared" si="3"/>
        <v>224.64</v>
      </c>
    </row>
    <row r="40" spans="1:17" x14ac:dyDescent="0.25">
      <c r="A40" s="6"/>
      <c r="D40" s="7" t="s">
        <v>39</v>
      </c>
      <c r="E40" s="7"/>
      <c r="F40" s="7"/>
      <c r="G40" s="7"/>
      <c r="I40" s="7">
        <v>50.4</v>
      </c>
      <c r="J40" s="7"/>
      <c r="K40" s="7"/>
      <c r="L40" s="7"/>
      <c r="M40" s="7"/>
      <c r="N40" s="7"/>
      <c r="O40" s="7"/>
      <c r="P40" s="7">
        <v>10.08</v>
      </c>
      <c r="Q40" s="7">
        <f t="shared" si="3"/>
        <v>60.48</v>
      </c>
    </row>
    <row r="41" spans="1:17" x14ac:dyDescent="0.25">
      <c r="A41" s="6">
        <v>45182</v>
      </c>
      <c r="B41" t="s">
        <v>61</v>
      </c>
      <c r="C41" t="s">
        <v>62</v>
      </c>
      <c r="D41" s="7"/>
      <c r="E41" s="7"/>
      <c r="F41" s="7"/>
      <c r="G41" s="7"/>
      <c r="H41" s="10">
        <v>552</v>
      </c>
      <c r="I41" s="7"/>
      <c r="J41" s="7"/>
      <c r="K41" s="7"/>
      <c r="L41" s="7"/>
      <c r="M41" s="7"/>
      <c r="N41" s="7"/>
      <c r="O41" s="7"/>
      <c r="P41" s="7">
        <v>110.4</v>
      </c>
      <c r="Q41" s="7">
        <f t="shared" si="3"/>
        <v>662.4</v>
      </c>
    </row>
    <row r="42" spans="1:17" x14ac:dyDescent="0.25">
      <c r="A42" s="6">
        <v>45182</v>
      </c>
      <c r="B42" t="s">
        <v>63</v>
      </c>
      <c r="C42" t="s">
        <v>64</v>
      </c>
      <c r="D42" s="7"/>
      <c r="E42" s="7"/>
      <c r="F42" s="7"/>
      <c r="G42" s="7"/>
      <c r="H42" s="10">
        <v>132</v>
      </c>
      <c r="I42" s="7"/>
      <c r="J42" s="7"/>
      <c r="K42" s="7"/>
      <c r="L42" s="7"/>
      <c r="M42" s="7"/>
      <c r="N42" s="7"/>
      <c r="O42" s="7"/>
      <c r="P42" s="7">
        <v>26.4</v>
      </c>
      <c r="Q42" s="7">
        <f t="shared" si="3"/>
        <v>158.4</v>
      </c>
    </row>
    <row r="43" spans="1:17" x14ac:dyDescent="0.25">
      <c r="A43" s="6">
        <v>45182</v>
      </c>
      <c r="B43" t="s">
        <v>65</v>
      </c>
      <c r="C43" t="s">
        <v>66</v>
      </c>
      <c r="D43" s="7"/>
      <c r="E43" s="7"/>
      <c r="F43" s="7"/>
      <c r="G43" s="7"/>
      <c r="H43" s="10">
        <v>400</v>
      </c>
      <c r="I43" s="7"/>
      <c r="J43" s="7"/>
      <c r="K43" s="7"/>
      <c r="L43" s="7"/>
      <c r="M43" s="7"/>
      <c r="N43" s="7"/>
      <c r="O43" s="7"/>
      <c r="P43" s="7"/>
      <c r="Q43" s="7">
        <f t="shared" si="3"/>
        <v>400</v>
      </c>
    </row>
    <row r="44" spans="1:17" x14ac:dyDescent="0.25">
      <c r="A44" s="6">
        <v>45200</v>
      </c>
      <c r="C44" t="s">
        <v>67</v>
      </c>
      <c r="D44" s="7"/>
      <c r="E44" s="7">
        <v>747.07</v>
      </c>
      <c r="F44" s="7">
        <v>9.6</v>
      </c>
      <c r="G44" s="7"/>
      <c r="I44" s="7"/>
      <c r="J44" s="7"/>
      <c r="K44" s="7"/>
      <c r="L44" s="7"/>
      <c r="M44" s="7"/>
      <c r="N44" s="7"/>
      <c r="O44" s="7"/>
      <c r="P44" s="7"/>
      <c r="Q44" s="7">
        <f>E44-F44</f>
        <v>737.47</v>
      </c>
    </row>
    <row r="45" spans="1:17" x14ac:dyDescent="0.25">
      <c r="A45" s="6">
        <v>45200</v>
      </c>
      <c r="C45" s="1" t="s">
        <v>67</v>
      </c>
      <c r="D45" s="7"/>
      <c r="E45" s="7">
        <v>263.25</v>
      </c>
      <c r="F45" s="7"/>
      <c r="G45" s="7"/>
      <c r="I45" s="7"/>
      <c r="J45" s="7"/>
      <c r="K45" s="7"/>
      <c r="L45" s="7"/>
      <c r="M45" s="7"/>
      <c r="N45" s="7"/>
      <c r="O45" s="7"/>
      <c r="P45" s="7"/>
      <c r="Q45" s="7">
        <f>SUM(D45:P45)-F45</f>
        <v>263.25</v>
      </c>
    </row>
    <row r="46" spans="1:17" x14ac:dyDescent="0.25">
      <c r="A46" s="6">
        <v>45211</v>
      </c>
      <c r="B46" t="s">
        <v>36</v>
      </c>
      <c r="C46" t="s">
        <v>68</v>
      </c>
      <c r="D46" s="7" t="s">
        <v>3</v>
      </c>
      <c r="E46" s="7"/>
      <c r="F46" s="7"/>
      <c r="G46" s="7"/>
      <c r="I46" s="7">
        <v>535.20000000000005</v>
      </c>
      <c r="J46" s="7"/>
      <c r="K46" s="7"/>
      <c r="L46" s="7"/>
      <c r="M46" s="7"/>
      <c r="N46" s="7"/>
      <c r="O46" s="7"/>
      <c r="P46" s="7">
        <v>107.04</v>
      </c>
      <c r="Q46" s="7">
        <f t="shared" ref="Q46:Q49" si="4">SUM(D46:P46)-F46</f>
        <v>642.24</v>
      </c>
    </row>
    <row r="47" spans="1:17" x14ac:dyDescent="0.25">
      <c r="A47" s="6"/>
      <c r="D47" s="7" t="s">
        <v>38</v>
      </c>
      <c r="E47" s="7"/>
      <c r="F47" s="7"/>
      <c r="G47" s="7"/>
      <c r="I47" s="7">
        <v>187.2</v>
      </c>
      <c r="J47" s="7"/>
      <c r="K47" s="7"/>
      <c r="L47" s="7"/>
      <c r="M47" s="7"/>
      <c r="N47" s="7"/>
      <c r="O47" s="7"/>
      <c r="P47" s="7">
        <v>37.44</v>
      </c>
      <c r="Q47" s="7">
        <f t="shared" si="4"/>
        <v>224.64</v>
      </c>
    </row>
    <row r="48" spans="1:17" x14ac:dyDescent="0.25">
      <c r="A48" s="6"/>
      <c r="D48" s="7" t="s">
        <v>39</v>
      </c>
      <c r="E48" s="7"/>
      <c r="F48" s="7"/>
      <c r="G48" s="7"/>
      <c r="I48" s="7">
        <v>50.4</v>
      </c>
      <c r="J48" s="7"/>
      <c r="K48" s="7"/>
      <c r="L48" s="7"/>
      <c r="M48" s="7"/>
      <c r="N48" s="7"/>
      <c r="O48" s="7"/>
      <c r="P48" s="7">
        <v>10.08</v>
      </c>
      <c r="Q48" s="7">
        <f t="shared" si="4"/>
        <v>60.48</v>
      </c>
    </row>
    <row r="49" spans="1:17" x14ac:dyDescent="0.25">
      <c r="A49" s="6">
        <v>45211</v>
      </c>
      <c r="B49" t="s">
        <v>69</v>
      </c>
      <c r="C49" t="s">
        <v>70</v>
      </c>
      <c r="D49" s="7"/>
      <c r="E49" s="7"/>
      <c r="F49" s="7"/>
      <c r="G49" s="7"/>
      <c r="H49" s="10"/>
      <c r="I49" s="7"/>
      <c r="J49" s="7"/>
      <c r="K49" s="7"/>
      <c r="L49" s="7"/>
      <c r="M49" s="7">
        <v>3037.5</v>
      </c>
      <c r="N49" s="7"/>
      <c r="O49" s="7"/>
      <c r="P49" s="7">
        <v>607.5</v>
      </c>
      <c r="Q49" s="7">
        <f t="shared" si="4"/>
        <v>3645</v>
      </c>
    </row>
    <row r="50" spans="1:17" x14ac:dyDescent="0.25">
      <c r="A50" s="6">
        <v>45231</v>
      </c>
      <c r="C50" t="s">
        <v>71</v>
      </c>
      <c r="D50" s="7"/>
      <c r="E50" s="7">
        <v>747.07</v>
      </c>
      <c r="F50" s="7">
        <v>9.6</v>
      </c>
      <c r="G50" s="7"/>
      <c r="I50" s="7"/>
      <c r="J50" s="7"/>
      <c r="K50" s="7"/>
      <c r="L50" s="7"/>
      <c r="M50" s="7"/>
      <c r="N50" s="7"/>
      <c r="O50" s="7"/>
      <c r="P50" s="7"/>
      <c r="Q50" s="7">
        <f>E50-F50</f>
        <v>737.47</v>
      </c>
    </row>
    <row r="51" spans="1:17" x14ac:dyDescent="0.25">
      <c r="A51" s="6">
        <v>45231</v>
      </c>
      <c r="C51" s="1" t="s">
        <v>71</v>
      </c>
      <c r="D51" s="7"/>
      <c r="E51" s="7">
        <v>263.25</v>
      </c>
      <c r="F51" s="7"/>
      <c r="G51" s="7"/>
      <c r="I51" s="7"/>
      <c r="J51" s="7"/>
      <c r="K51" s="7"/>
      <c r="L51" s="7"/>
      <c r="M51" s="7"/>
      <c r="N51" s="7"/>
      <c r="O51" s="7"/>
      <c r="P51" s="7"/>
      <c r="Q51" s="7">
        <f t="shared" ref="Q51:Q54" si="5">SUM(D51:P51)-F51</f>
        <v>263.25</v>
      </c>
    </row>
    <row r="52" spans="1:17" x14ac:dyDescent="0.25">
      <c r="A52" s="6">
        <v>45244</v>
      </c>
      <c r="B52" t="s">
        <v>36</v>
      </c>
      <c r="C52" t="s">
        <v>72</v>
      </c>
      <c r="D52" s="7" t="s">
        <v>3</v>
      </c>
      <c r="E52" s="7"/>
      <c r="F52" s="7"/>
      <c r="G52" s="7"/>
      <c r="I52" s="7">
        <v>267.60000000000002</v>
      </c>
      <c r="J52" s="7"/>
      <c r="K52" s="7"/>
      <c r="L52" s="7"/>
      <c r="M52" s="7"/>
      <c r="N52" s="7"/>
      <c r="O52" s="7"/>
      <c r="P52" s="7">
        <v>53.52</v>
      </c>
      <c r="Q52" s="7">
        <f t="shared" si="5"/>
        <v>321.12</v>
      </c>
    </row>
    <row r="53" spans="1:17" x14ac:dyDescent="0.25">
      <c r="A53" s="6"/>
      <c r="D53" s="7" t="s">
        <v>38</v>
      </c>
      <c r="E53" s="7"/>
      <c r="F53" s="7"/>
      <c r="G53" s="7"/>
      <c r="I53" s="7">
        <v>93.6</v>
      </c>
      <c r="J53" s="7"/>
      <c r="K53" s="7"/>
      <c r="L53" s="7"/>
      <c r="M53" s="7"/>
      <c r="N53" s="7"/>
      <c r="O53" s="7"/>
      <c r="P53" s="7">
        <v>18.72</v>
      </c>
      <c r="Q53" s="7">
        <f t="shared" si="5"/>
        <v>112.32</v>
      </c>
    </row>
    <row r="54" spans="1:17" x14ac:dyDescent="0.25">
      <c r="A54" s="6"/>
      <c r="D54" s="7" t="s">
        <v>39</v>
      </c>
      <c r="E54" s="7"/>
      <c r="F54" s="7"/>
      <c r="G54" s="7"/>
      <c r="I54" s="7">
        <v>25.2</v>
      </c>
      <c r="J54" s="7"/>
      <c r="K54" s="7"/>
      <c r="L54" s="7"/>
      <c r="M54" s="7"/>
      <c r="N54" s="7"/>
      <c r="O54" s="7"/>
      <c r="P54" s="7">
        <v>5.04</v>
      </c>
      <c r="Q54" s="7">
        <f t="shared" si="5"/>
        <v>30.24</v>
      </c>
    </row>
    <row r="55" spans="1:17" x14ac:dyDescent="0.25">
      <c r="A55" s="6">
        <v>45261</v>
      </c>
      <c r="C55" t="s">
        <v>73</v>
      </c>
      <c r="D55" s="7"/>
      <c r="E55" s="7">
        <v>1256.43</v>
      </c>
      <c r="F55" s="7">
        <f>111.6+25.01</f>
        <v>136.60999999999999</v>
      </c>
      <c r="G55" s="7"/>
      <c r="I55" s="7"/>
      <c r="J55" s="7"/>
      <c r="K55" s="7"/>
      <c r="L55" s="7"/>
      <c r="M55" s="7"/>
      <c r="N55" s="7"/>
      <c r="O55" s="7"/>
      <c r="P55" s="7"/>
      <c r="Q55" s="7">
        <f>E55-F55</f>
        <v>1119.8200000000002</v>
      </c>
    </row>
    <row r="56" spans="1:17" x14ac:dyDescent="0.25">
      <c r="A56" s="6">
        <v>45261</v>
      </c>
      <c r="C56" t="s">
        <v>73</v>
      </c>
      <c r="D56" s="7"/>
      <c r="E56" s="7">
        <v>481.25</v>
      </c>
      <c r="F56" s="7"/>
      <c r="G56" s="7"/>
      <c r="I56" s="7"/>
      <c r="J56" s="7"/>
      <c r="K56" s="7"/>
      <c r="L56" s="7"/>
      <c r="M56" s="7"/>
      <c r="N56" s="7"/>
      <c r="O56" s="7"/>
      <c r="P56" s="7"/>
      <c r="Q56" s="7">
        <f t="shared" ref="Q56:Q58" si="6">SUM(D56:P56)-F56</f>
        <v>481.25</v>
      </c>
    </row>
    <row r="57" spans="1:17" x14ac:dyDescent="0.25">
      <c r="A57" s="6">
        <v>45273</v>
      </c>
      <c r="B57" t="s">
        <v>74</v>
      </c>
      <c r="C57" t="s">
        <v>75</v>
      </c>
      <c r="D57" s="7"/>
      <c r="E57" s="7"/>
      <c r="F57" s="7"/>
      <c r="G57" s="7"/>
      <c r="H57">
        <v>300</v>
      </c>
      <c r="I57" s="7"/>
      <c r="J57" s="7"/>
      <c r="K57" s="7"/>
      <c r="L57" s="7"/>
      <c r="M57" s="7"/>
      <c r="N57" s="7"/>
      <c r="O57" s="7"/>
      <c r="P57" s="7">
        <v>60</v>
      </c>
      <c r="Q57" s="7">
        <f t="shared" si="6"/>
        <v>360</v>
      </c>
    </row>
    <row r="58" spans="1:17" x14ac:dyDescent="0.25">
      <c r="A58" s="6">
        <v>45273</v>
      </c>
      <c r="B58" t="s">
        <v>76</v>
      </c>
      <c r="C58" t="s">
        <v>77</v>
      </c>
      <c r="D58" s="7"/>
      <c r="E58" s="7"/>
      <c r="F58" s="7"/>
      <c r="G58" s="7"/>
      <c r="H58">
        <v>2339.9899999999998</v>
      </c>
      <c r="I58" s="7"/>
      <c r="J58" s="7"/>
      <c r="K58" s="7"/>
      <c r="L58" s="7"/>
      <c r="M58" s="7"/>
      <c r="N58" s="7"/>
      <c r="O58" s="7"/>
      <c r="P58" s="7">
        <v>468</v>
      </c>
      <c r="Q58" s="7">
        <f t="shared" si="6"/>
        <v>2807.99</v>
      </c>
    </row>
    <row r="59" spans="1:17" x14ac:dyDescent="0.25">
      <c r="A59" s="6">
        <v>45292</v>
      </c>
      <c r="C59" t="s">
        <v>78</v>
      </c>
      <c r="D59" s="7"/>
      <c r="E59" s="7">
        <v>753.48</v>
      </c>
      <c r="F59" s="7">
        <v>10.8</v>
      </c>
      <c r="G59" s="7"/>
      <c r="I59" s="7"/>
      <c r="J59" s="7"/>
      <c r="K59" s="7"/>
      <c r="L59" s="7"/>
      <c r="M59" s="7"/>
      <c r="N59" s="7"/>
      <c r="O59" s="7"/>
      <c r="P59" s="7"/>
      <c r="Q59" s="7">
        <f>E59-F59</f>
        <v>742.68000000000006</v>
      </c>
    </row>
    <row r="60" spans="1:17" x14ac:dyDescent="0.25">
      <c r="A60" s="6">
        <v>45292</v>
      </c>
      <c r="C60" t="s">
        <v>78</v>
      </c>
      <c r="D60" s="7"/>
      <c r="E60" s="7">
        <v>290.5</v>
      </c>
      <c r="F60" s="7"/>
      <c r="G60" s="7"/>
      <c r="I60" s="7"/>
      <c r="J60" s="7"/>
      <c r="K60" s="7"/>
      <c r="L60" s="7"/>
      <c r="M60" s="7"/>
      <c r="N60" s="7"/>
      <c r="O60" s="7"/>
      <c r="P60" s="7"/>
      <c r="Q60" s="7">
        <f t="shared" ref="Q60:Q64" si="7">SUM(D60:P60)-F60</f>
        <v>290.5</v>
      </c>
    </row>
    <row r="61" spans="1:17" x14ac:dyDescent="0.25">
      <c r="A61" s="6">
        <v>45301</v>
      </c>
      <c r="B61" t="s">
        <v>53</v>
      </c>
      <c r="C61" t="s">
        <v>79</v>
      </c>
      <c r="D61" s="7"/>
      <c r="E61" s="7"/>
      <c r="F61" s="7"/>
      <c r="G61" s="7"/>
      <c r="H61">
        <v>157.21</v>
      </c>
      <c r="I61" s="7"/>
      <c r="J61" s="7"/>
      <c r="K61" s="7"/>
      <c r="L61" s="7"/>
      <c r="M61" s="7"/>
      <c r="N61" s="7"/>
      <c r="O61" s="7"/>
      <c r="P61" s="7"/>
      <c r="Q61" s="7">
        <f t="shared" si="7"/>
        <v>157.21</v>
      </c>
    </row>
    <row r="62" spans="1:17" x14ac:dyDescent="0.25">
      <c r="A62" s="6">
        <v>45301</v>
      </c>
      <c r="B62" t="s">
        <v>51</v>
      </c>
      <c r="C62" t="s">
        <v>80</v>
      </c>
      <c r="D62" s="7"/>
      <c r="E62" s="7"/>
      <c r="F62" s="7"/>
      <c r="G62" s="7"/>
      <c r="H62">
        <v>400</v>
      </c>
      <c r="I62" s="7"/>
      <c r="J62" s="7"/>
      <c r="K62" s="7"/>
      <c r="L62" s="7"/>
      <c r="M62" s="7"/>
      <c r="N62" s="7"/>
      <c r="O62" s="7"/>
      <c r="P62" s="7"/>
      <c r="Q62" s="7">
        <f t="shared" si="7"/>
        <v>400</v>
      </c>
    </row>
    <row r="63" spans="1:17" x14ac:dyDescent="0.25">
      <c r="A63" s="6">
        <v>45301</v>
      </c>
      <c r="B63" t="s">
        <v>51</v>
      </c>
      <c r="C63" t="s">
        <v>81</v>
      </c>
      <c r="D63" s="7"/>
      <c r="E63" s="7"/>
      <c r="F63" s="7"/>
      <c r="G63" s="7"/>
      <c r="H63">
        <v>400</v>
      </c>
      <c r="I63" s="7"/>
      <c r="J63" s="7"/>
      <c r="K63" s="7"/>
      <c r="L63" s="7"/>
      <c r="M63" s="7"/>
      <c r="N63" s="7"/>
      <c r="O63" s="7"/>
      <c r="P63" s="7"/>
      <c r="Q63" s="7">
        <f t="shared" si="7"/>
        <v>400</v>
      </c>
    </row>
    <row r="64" spans="1:17" x14ac:dyDescent="0.25">
      <c r="A64" s="6">
        <v>45301</v>
      </c>
      <c r="B64" t="s">
        <v>82</v>
      </c>
      <c r="C64" t="s">
        <v>83</v>
      </c>
      <c r="D64" s="7">
        <v>750</v>
      </c>
      <c r="E64" s="7"/>
      <c r="F64" s="7"/>
      <c r="G64" s="7"/>
      <c r="I64" s="7"/>
      <c r="J64" s="7"/>
      <c r="K64" s="7"/>
      <c r="L64" s="7"/>
      <c r="M64" s="7"/>
      <c r="N64" s="7"/>
      <c r="O64" s="7"/>
      <c r="P64" s="7">
        <v>150</v>
      </c>
      <c r="Q64" s="7">
        <f t="shared" si="7"/>
        <v>900</v>
      </c>
    </row>
    <row r="65" spans="1:17" x14ac:dyDescent="0.25">
      <c r="A65" s="6">
        <v>45323</v>
      </c>
      <c r="C65" t="s">
        <v>84</v>
      </c>
      <c r="D65" s="7"/>
      <c r="E65" s="7">
        <v>753.48</v>
      </c>
      <c r="F65" s="7">
        <v>10.8</v>
      </c>
      <c r="G65" s="7"/>
      <c r="I65" s="7"/>
      <c r="J65" s="7"/>
      <c r="K65" s="7"/>
      <c r="L65" s="7"/>
      <c r="M65" s="7"/>
      <c r="N65" s="7"/>
      <c r="O65" s="7"/>
      <c r="P65" s="7"/>
      <c r="Q65" s="7">
        <f>E65-F65</f>
        <v>742.68000000000006</v>
      </c>
    </row>
    <row r="66" spans="1:17" x14ac:dyDescent="0.25">
      <c r="A66" s="6">
        <v>45323</v>
      </c>
      <c r="C66" t="s">
        <v>84</v>
      </c>
      <c r="D66" s="7"/>
      <c r="E66" s="7">
        <v>290.5</v>
      </c>
      <c r="F66" s="7"/>
      <c r="G66" s="7"/>
      <c r="I66" s="7"/>
      <c r="J66" s="7"/>
      <c r="K66" s="7"/>
      <c r="L66" s="7"/>
      <c r="M66" s="7"/>
      <c r="N66" s="7"/>
      <c r="O66" s="7"/>
      <c r="P66" s="7"/>
      <c r="Q66" s="7">
        <f t="shared" ref="Q66:Q67" si="8">SUM(D66:P66)-F66</f>
        <v>290.5</v>
      </c>
    </row>
    <row r="67" spans="1:17" x14ac:dyDescent="0.25">
      <c r="A67" s="6">
        <v>45329</v>
      </c>
      <c r="B67" t="s">
        <v>30</v>
      </c>
      <c r="C67" s="1" t="s">
        <v>85</v>
      </c>
      <c r="D67" s="7"/>
      <c r="E67" s="7"/>
      <c r="F67" s="7"/>
      <c r="G67" s="7"/>
      <c r="H67">
        <v>200</v>
      </c>
      <c r="I67" s="7"/>
      <c r="J67" s="7"/>
      <c r="K67" s="7"/>
      <c r="L67" s="7"/>
      <c r="M67" s="7"/>
      <c r="N67" s="7"/>
      <c r="O67" s="7"/>
      <c r="P67" s="7">
        <v>40</v>
      </c>
      <c r="Q67" s="7">
        <f t="shared" si="8"/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monks</dc:creator>
  <cp:lastModifiedBy>gavin monks</cp:lastModifiedBy>
  <dcterms:created xsi:type="dcterms:W3CDTF">2024-04-17T10:31:03Z</dcterms:created>
  <dcterms:modified xsi:type="dcterms:W3CDTF">2024-04-17T11:00:57Z</dcterms:modified>
</cp:coreProperties>
</file>